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115bbae14a421b1/Documents/Balkans/Peaks of the Balkans/"/>
    </mc:Choice>
  </mc:AlternateContent>
  <xr:revisionPtr revIDLastSave="359" documentId="8_{3D8F1D3D-8AF5-48DC-867F-5AB1E433364B}" xr6:coauthVersionLast="47" xr6:coauthVersionMax="47" xr10:uidLastSave="{68C1AEA9-02F4-458B-B1DF-3B8BC626E2A7}"/>
  <bookViews>
    <workbookView xWindow="-108" yWindow="-108" windowWidth="23256" windowHeight="12456" xr2:uid="{7559C566-DD69-42B2-8226-3C1B09C57F37}"/>
  </bookViews>
  <sheets>
    <sheet name="Daily Distance-Gain-Difficulty" sheetId="1" r:id="rId1"/>
    <sheet name="Time to Medical Car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D17" i="2"/>
  <c r="C17" i="2"/>
  <c r="E15" i="2"/>
  <c r="D15" i="2"/>
  <c r="E13" i="2"/>
  <c r="E6" i="2"/>
  <c r="D6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F16" i="1"/>
  <c r="F20" i="1" s="1"/>
  <c r="E16" i="1"/>
  <c r="F14" i="1"/>
  <c r="K10" i="1"/>
  <c r="F7" i="1"/>
  <c r="E7" i="1"/>
  <c r="E20" i="1" s="1"/>
  <c r="G19" i="1"/>
  <c r="G20" i="1"/>
  <c r="D20" i="1"/>
  <c r="D19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F19" i="1" l="1"/>
  <c r="E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tc={057CAA38-5D35-4568-AA63-5322F11FC8E8}</author>
  </authors>
  <commentList>
    <comment ref="J2" authorId="0" shapeId="0" xr:uid="{057CAA38-5D35-4568-AA63-5322F11FC8E8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NOTE:  These max times to hospital are upper limits because helicopter rescue is also available.</t>
      </text>
    </comment>
  </commentList>
</comments>
</file>

<file path=xl/sharedStrings.xml><?xml version="1.0" encoding="utf-8"?>
<sst xmlns="http://schemas.openxmlformats.org/spreadsheetml/2006/main" count="159" uniqueCount="110">
  <si>
    <t>Distance, Elevation and Time to Medical Care - Peaks of the Balkans</t>
  </si>
  <si>
    <t>Day</t>
  </si>
  <si>
    <t>Date</t>
  </si>
  <si>
    <t>Itinerary</t>
  </si>
  <si>
    <t>Distance (miles)</t>
  </si>
  <si>
    <t>Gain (ft)</t>
  </si>
  <si>
    <t>Loss (ft)</t>
  </si>
  <si>
    <t>Arrive at Podgorica airport, transfer to Shkoder city to meet guide, then go on to Theth.</t>
  </si>
  <si>
    <t>Notes</t>
  </si>
  <si>
    <t>2 hr 20 min drive</t>
  </si>
  <si>
    <t>Included</t>
  </si>
  <si>
    <t>L,D,transfer</t>
  </si>
  <si>
    <t>B,L,D, poss van</t>
  </si>
  <si>
    <t>Hike over Prejsllopi Pass to Cerem</t>
  </si>
  <si>
    <t>Max Altitude ft</t>
  </si>
  <si>
    <t>B,L,D</t>
  </si>
  <si>
    <t>Trek from Cerem to Doberdol</t>
  </si>
  <si>
    <t>Border crossing from Milishevc to Babino Polje</t>
  </si>
  <si>
    <t>Hike from Plav to Vusanje via Bori Peak for epic Accursed Mtn views</t>
  </si>
  <si>
    <t>25 min drive</t>
  </si>
  <si>
    <t>2hr 20 min drive</t>
  </si>
  <si>
    <t>40 mins drive x2 ways</t>
  </si>
  <si>
    <t>Drive to airport for our departure</t>
  </si>
  <si>
    <t>Free day in Plav</t>
  </si>
  <si>
    <t>Hike up to three-border summit and continue to Gacaferri Mtn Hut</t>
  </si>
  <si>
    <t>BLD</t>
  </si>
  <si>
    <t>Free day at the hut, with optional dayhike to Gjeravica or explore around the hut, back to mtn hut for the night</t>
  </si>
  <si>
    <t>n/a</t>
  </si>
  <si>
    <t>Hike from Theth to Valbona via Valbona Pass (van pickup to avoid dusty road walk).</t>
  </si>
  <si>
    <t>B</t>
  </si>
  <si>
    <t>Hike from Gacaferi hamlet toward Milishefc over Roshkodol Pass</t>
  </si>
  <si>
    <t>Babino Polje to Plav, explore old town of Plav (with transfer from Treskavica Katun)</t>
  </si>
  <si>
    <t>with Gjeravica optional hike</t>
  </si>
  <si>
    <t>Mountaineers Difficulty</t>
  </si>
  <si>
    <t>Moderate, with steep sections</t>
  </si>
  <si>
    <t>Moderate</t>
  </si>
  <si>
    <t>Strenuous - short sections of steep slippery scree</t>
  </si>
  <si>
    <t>Strenuous</t>
  </si>
  <si>
    <t>Moderate - mostly through forest, small ups and downs</t>
  </si>
  <si>
    <t>Easy/moderate</t>
  </si>
  <si>
    <t xml:space="preserve"> v. strenuous -optional summit hike of Gjeravica</t>
  </si>
  <si>
    <t>Drive to Skala, walk to Vallushnika Peak and Taljanka Peak overlooking Karanfili massif</t>
  </si>
  <si>
    <t>10.6</t>
  </si>
  <si>
    <t>Moderate/Strenuous</t>
  </si>
  <si>
    <t>Strenuous/Very Strenuous</t>
  </si>
  <si>
    <t>Drive to Zastan, then hike from Vusanje to Theth via Jezerca Lakes - transfer to Shkoder for the night or stay in Theth</t>
  </si>
  <si>
    <t>Hospital Bijelo Polje, Montenegro</t>
  </si>
  <si>
    <t>Spitali Amerikan, Pristina, Kosovo</t>
  </si>
  <si>
    <t>Spitali Aloka, Prizren, Kosovo</t>
  </si>
  <si>
    <t>Hospital One, Shkoder, Albania</t>
  </si>
  <si>
    <t>Max Time Driving to Hospital from Exit</t>
  </si>
  <si>
    <t>Max Time to Hospital</t>
  </si>
  <si>
    <t>Max Walking Time to Exit Point</t>
  </si>
  <si>
    <t>Exit Point(s)</t>
  </si>
  <si>
    <t>Shkoder, Theth</t>
  </si>
  <si>
    <t>Theth, Valbona</t>
  </si>
  <si>
    <t>Valbona, Cerem</t>
  </si>
  <si>
    <t>Cerem, Doberdol</t>
  </si>
  <si>
    <t>Doberdol, Road End Near Gacaferi Hut</t>
  </si>
  <si>
    <t>Road End near Gacaferi Hut</t>
  </si>
  <si>
    <t>Hike from Gacaferi hut toward Milishefc over Roshkodol Pass</t>
  </si>
  <si>
    <t>Gacaferi Hut, Milishevc</t>
  </si>
  <si>
    <t>Milishevc, Babino Polje</t>
  </si>
  <si>
    <t>Babino Polje, Plav</t>
  </si>
  <si>
    <t>Plav</t>
  </si>
  <si>
    <t>Plav, Vusanje</t>
  </si>
  <si>
    <t>Skala</t>
  </si>
  <si>
    <t>Drive to Zastan, then hike  to Theth via Jezerca Lakes - transfer to Shkoder for the night or stay in Theth</t>
  </si>
  <si>
    <t>Zastan, Theth, Shkoder</t>
  </si>
  <si>
    <t>Max Walking Distance to Exit Point</t>
  </si>
  <si>
    <t>2 hrs, Theth to Shkoder</t>
  </si>
  <si>
    <t>&lt;&lt; 1 day</t>
  </si>
  <si>
    <t>2.5 miles</t>
  </si>
  <si>
    <t>5.5 miles</t>
  </si>
  <si>
    <t>4.6 miles</t>
  </si>
  <si>
    <t>5.3 miles</t>
  </si>
  <si>
    <t>4.2 miles</t>
  </si>
  <si>
    <t>4 miles</t>
  </si>
  <si>
    <t>2.3 miles</t>
  </si>
  <si>
    <t>6.2 miles</t>
  </si>
  <si>
    <t>2-3 hrs</t>
  </si>
  <si>
    <t>5-6 hrs</t>
  </si>
  <si>
    <t>4-5 hrs</t>
  </si>
  <si>
    <t>2 hrs</t>
  </si>
  <si>
    <t>4 hrs</t>
  </si>
  <si>
    <t>3-4 hrs</t>
  </si>
  <si>
    <t>2 hrs Theth to Shkoder or 2 hrs 3 mins from Valbona to Prizren</t>
  </si>
  <si>
    <t>1 day</t>
  </si>
  <si>
    <t>2 hrs 3 mins Valbona to Prizren or 2 hrs 17 mins from Cerem to Prizren</t>
  </si>
  <si>
    <t>2 hrs 17 mins from Cerem to Prizren or 3 hrs 14 mins from Doberdol to Shkoder</t>
  </si>
  <si>
    <t>3 miles</t>
  </si>
  <si>
    <t>3 hrs 14 mins from Doberdol to Shkoder or 1 hr 41 mins from Gacaferi road end to Prizren</t>
  </si>
  <si>
    <t>6.6 miles</t>
  </si>
  <si>
    <t>6-8 hrs</t>
  </si>
  <si>
    <t>1 hr 41 mins from Gacaferi road end to Prizren</t>
  </si>
  <si>
    <t>1.5 days</t>
  </si>
  <si>
    <t>&lt; 1 day</t>
  </si>
  <si>
    <t>&lt;1 day</t>
  </si>
  <si>
    <t>1-1.5 days</t>
  </si>
  <si>
    <t>1 hr 41 mins from Gacaferi road end to Prizren, or 2 hrs 23 mins Milishevc to Prizren</t>
  </si>
  <si>
    <t>2 hrs 23 mins Milishevc to Prizren, or 1 hr 48 mins from Babino Polje to Bijelo Polje</t>
  </si>
  <si>
    <t>1 hr 48 mins from Babino Polje to Bijelo Polje or 1 hr 18 mins from Plav to Bijelo Polje</t>
  </si>
  <si>
    <t>1 hr 18 mins Plav to Bijelo Polje</t>
  </si>
  <si>
    <t>1 hr 18 mins Plav to Bijelo Polje, or 1 hr 40 mins from Vusanje to Bijelo Polje</t>
  </si>
  <si>
    <t>1 hr 40 mins from Skala to Bijelo Polje</t>
  </si>
  <si>
    <t>1 hr 50 mins from Zastan to Bijelo Polje, or 2 hrs from Theth to Shkoder</t>
  </si>
  <si>
    <t>Alternate</t>
  </si>
  <si>
    <t>Very strenuous option</t>
  </si>
  <si>
    <t xml:space="preserve">Distance, Elevation and Time to Medical Care - Peaks of the Balkans;  </t>
  </si>
  <si>
    <t>Hike over Prosllopit Pass to Cerem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</si>
</sst>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1" fontId="0" fillId="0" borderId="11" xfId="0" applyNumberFormat="1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0" fillId="0" borderId="1" xfId="0" applyBorder="1"/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vertical="center"/>
    </xf>
    <xf numFmtId="0" fontId="0" fillId="0" borderId="12" xfId="0" applyBorder="1"/>
    <xf numFmtId="0" fontId="1" fillId="0" borderId="3" xfId="0" applyFon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1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eryl Talbert" id="{3944A33F-83FD-42D0-AF5A-687965BC049C}" userId="b115bbae14a421b1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2" dT="2025-12-15T19:24:09.96" personId="{3944A33F-83FD-42D0-AF5A-687965BC049C}" id="{057CAA38-5D35-4568-AA63-5322F11FC8E8}">
    <text>NOTE:  These max times to hospital are upper limits because helicopter rescue is also available.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086D0-6E9B-47DB-83DF-540BAE4F534F}">
  <dimension ref="A1:R20"/>
  <sheetViews>
    <sheetView tabSelected="1" topLeftCell="A3" workbookViewId="0">
      <selection activeCell="C4" sqref="C4"/>
    </sheetView>
  </sheetViews>
  <sheetFormatPr defaultRowHeight="14.4" x14ac:dyDescent="0.3"/>
  <cols>
    <col min="3" max="3" width="27.44140625" style="3" customWidth="1"/>
    <col min="4" max="4" width="12.109375" style="6" customWidth="1"/>
    <col min="5" max="6" width="8.88671875" style="6"/>
    <col min="7" max="7" width="11" style="6" customWidth="1"/>
    <col min="8" max="8" width="18.33203125" style="6" customWidth="1"/>
    <col min="9" max="9" width="18.21875" style="6" customWidth="1"/>
    <col min="10" max="10" width="15.109375" customWidth="1"/>
    <col min="14" max="14" width="10.109375" customWidth="1"/>
  </cols>
  <sheetData>
    <row r="1" spans="1:18" ht="21" x14ac:dyDescent="0.4">
      <c r="A1" s="2" t="s">
        <v>0</v>
      </c>
    </row>
    <row r="2" spans="1:18" ht="21.6" thickBot="1" x14ac:dyDescent="0.45">
      <c r="K2" s="47" t="s">
        <v>106</v>
      </c>
      <c r="L2" s="47"/>
      <c r="M2" s="47"/>
      <c r="N2" s="47"/>
    </row>
    <row r="3" spans="1:18" s="1" customFormat="1" ht="54.6" thickBot="1" x14ac:dyDescent="0.4">
      <c r="A3" s="7" t="s">
        <v>1</v>
      </c>
      <c r="B3" s="33" t="s">
        <v>2</v>
      </c>
      <c r="C3" s="8" t="s">
        <v>3</v>
      </c>
      <c r="D3" s="9" t="s">
        <v>4</v>
      </c>
      <c r="E3" s="9" t="s">
        <v>5</v>
      </c>
      <c r="F3" s="9" t="s">
        <v>6</v>
      </c>
      <c r="G3" s="9" t="s">
        <v>14</v>
      </c>
      <c r="H3" s="9" t="s">
        <v>33</v>
      </c>
      <c r="I3" s="45" t="s">
        <v>8</v>
      </c>
      <c r="J3" s="34" t="s">
        <v>10</v>
      </c>
      <c r="K3" s="8" t="s">
        <v>4</v>
      </c>
      <c r="L3" s="8" t="s">
        <v>5</v>
      </c>
      <c r="M3" s="8" t="s">
        <v>6</v>
      </c>
      <c r="N3" s="8" t="s">
        <v>14</v>
      </c>
    </row>
    <row r="4" spans="1:18" s="5" customFormat="1" ht="43.8" customHeight="1" x14ac:dyDescent="0.3">
      <c r="A4" s="36">
        <v>1</v>
      </c>
      <c r="B4" s="37"/>
      <c r="C4" s="18" t="s">
        <v>7</v>
      </c>
      <c r="D4" s="49" t="s">
        <v>27</v>
      </c>
      <c r="E4" s="49"/>
      <c r="F4" s="49"/>
      <c r="G4" s="19"/>
      <c r="H4" s="19"/>
      <c r="I4" s="21" t="s">
        <v>9</v>
      </c>
      <c r="J4" s="37" t="s">
        <v>11</v>
      </c>
      <c r="K4" s="51"/>
      <c r="L4" s="51"/>
      <c r="M4" s="51"/>
      <c r="N4" s="52"/>
      <c r="O4" s="50"/>
      <c r="P4" s="50"/>
      <c r="Q4" s="50"/>
      <c r="R4" s="50"/>
    </row>
    <row r="5" spans="1:18" s="5" customFormat="1" ht="43.2" x14ac:dyDescent="0.3">
      <c r="A5" s="38">
        <f>A4+1</f>
        <v>2</v>
      </c>
      <c r="B5" s="14"/>
      <c r="C5" s="11" t="s">
        <v>28</v>
      </c>
      <c r="D5" s="12">
        <v>4.75</v>
      </c>
      <c r="E5" s="12">
        <v>2489</v>
      </c>
      <c r="F5" s="12">
        <v>2035</v>
      </c>
      <c r="G5" s="12">
        <v>5921</v>
      </c>
      <c r="H5" s="13" t="s">
        <v>34</v>
      </c>
      <c r="I5" s="12"/>
      <c r="J5" s="14" t="s">
        <v>12</v>
      </c>
      <c r="K5" s="14"/>
      <c r="L5" s="14"/>
      <c r="M5" s="14"/>
      <c r="N5" s="39"/>
    </row>
    <row r="6" spans="1:18" s="5" customFormat="1" ht="51.6" customHeight="1" x14ac:dyDescent="0.3">
      <c r="A6" s="38">
        <f t="shared" ref="A6:A15" si="0">A5+1</f>
        <v>3</v>
      </c>
      <c r="B6" s="14"/>
      <c r="C6" s="11" t="s">
        <v>13</v>
      </c>
      <c r="D6" s="12">
        <v>10.9</v>
      </c>
      <c r="E6" s="12">
        <v>3995</v>
      </c>
      <c r="F6" s="12">
        <v>3483</v>
      </c>
      <c r="G6" s="12">
        <v>6675</v>
      </c>
      <c r="H6" s="13" t="s">
        <v>36</v>
      </c>
      <c r="I6" s="12"/>
      <c r="J6" s="14" t="s">
        <v>15</v>
      </c>
      <c r="K6" s="14"/>
      <c r="L6" s="14"/>
      <c r="M6" s="14"/>
      <c r="N6" s="39"/>
    </row>
    <row r="7" spans="1:18" s="5" customFormat="1" ht="50.4" customHeight="1" x14ac:dyDescent="0.3">
      <c r="A7" s="38">
        <f t="shared" si="0"/>
        <v>4</v>
      </c>
      <c r="B7" s="14"/>
      <c r="C7" s="11" t="s">
        <v>16</v>
      </c>
      <c r="D7" s="12">
        <v>9.1999999999999993</v>
      </c>
      <c r="E7" s="12">
        <f>1025*3.28</f>
        <v>3362</v>
      </c>
      <c r="F7" s="15">
        <f>440*3.28</f>
        <v>1443.1999999999998</v>
      </c>
      <c r="G7" s="12">
        <v>6399</v>
      </c>
      <c r="H7" s="13" t="s">
        <v>38</v>
      </c>
      <c r="I7" s="12"/>
      <c r="J7" s="14" t="s">
        <v>15</v>
      </c>
      <c r="K7" s="14"/>
      <c r="L7" s="14"/>
      <c r="M7" s="14"/>
      <c r="N7" s="39"/>
      <c r="O7" s="50"/>
      <c r="P7" s="50"/>
      <c r="Q7" s="50"/>
      <c r="R7" s="50"/>
    </row>
    <row r="8" spans="1:18" s="5" customFormat="1" ht="49.2" customHeight="1" x14ac:dyDescent="0.3">
      <c r="A8" s="38">
        <f t="shared" si="0"/>
        <v>5</v>
      </c>
      <c r="B8" s="14"/>
      <c r="C8" s="11" t="s">
        <v>24</v>
      </c>
      <c r="D8" s="12">
        <v>3.9</v>
      </c>
      <c r="E8" s="12">
        <v>2089</v>
      </c>
      <c r="F8" s="12">
        <v>1871</v>
      </c>
      <c r="G8" s="12">
        <v>7702</v>
      </c>
      <c r="H8" s="13" t="s">
        <v>39</v>
      </c>
      <c r="I8" s="12"/>
      <c r="J8" s="14" t="s">
        <v>15</v>
      </c>
      <c r="K8" s="14"/>
      <c r="L8" s="14"/>
      <c r="M8" s="14"/>
      <c r="N8" s="39"/>
    </row>
    <row r="9" spans="1:18" s="5" customFormat="1" ht="57.6" x14ac:dyDescent="0.3">
      <c r="A9" s="38">
        <f>A8+1</f>
        <v>6</v>
      </c>
      <c r="B9" s="14"/>
      <c r="C9" s="11" t="s">
        <v>26</v>
      </c>
      <c r="D9" s="48" t="s">
        <v>27</v>
      </c>
      <c r="E9" s="48"/>
      <c r="F9" s="48"/>
      <c r="G9" s="48"/>
      <c r="H9" s="13" t="s">
        <v>107</v>
      </c>
      <c r="I9" s="12"/>
      <c r="J9" s="14" t="s">
        <v>25</v>
      </c>
      <c r="K9" s="12">
        <v>10.75</v>
      </c>
      <c r="L9" s="12">
        <v>4080</v>
      </c>
      <c r="M9" s="12">
        <v>4080</v>
      </c>
      <c r="N9" s="24">
        <v>8638</v>
      </c>
      <c r="O9" s="53" t="s">
        <v>40</v>
      </c>
      <c r="P9" s="53"/>
    </row>
    <row r="10" spans="1:18" s="5" customFormat="1" ht="48" customHeight="1" x14ac:dyDescent="0.3">
      <c r="A10" s="38">
        <f t="shared" si="0"/>
        <v>7</v>
      </c>
      <c r="B10" s="14"/>
      <c r="C10" s="11" t="s">
        <v>30</v>
      </c>
      <c r="D10" s="12">
        <v>10.5</v>
      </c>
      <c r="E10" s="12">
        <v>3116</v>
      </c>
      <c r="F10" s="12">
        <v>3116</v>
      </c>
      <c r="G10" s="12">
        <v>7394</v>
      </c>
      <c r="H10" s="13" t="s">
        <v>37</v>
      </c>
      <c r="I10" s="12"/>
      <c r="J10" s="14" t="s">
        <v>15</v>
      </c>
      <c r="K10" s="14">
        <f>950*3.28</f>
        <v>3116</v>
      </c>
      <c r="L10" s="14"/>
      <c r="M10" s="14"/>
      <c r="N10" s="39"/>
    </row>
    <row r="11" spans="1:18" s="5" customFormat="1" ht="48" customHeight="1" x14ac:dyDescent="0.3">
      <c r="A11" s="38">
        <f t="shared" si="0"/>
        <v>8</v>
      </c>
      <c r="B11" s="14"/>
      <c r="C11" s="11" t="s">
        <v>17</v>
      </c>
      <c r="D11" s="12">
        <v>8.3000000000000007</v>
      </c>
      <c r="E11" s="12">
        <v>1951</v>
      </c>
      <c r="F11" s="12">
        <v>2566</v>
      </c>
      <c r="G11" s="12">
        <v>4999</v>
      </c>
      <c r="H11" s="13" t="s">
        <v>35</v>
      </c>
      <c r="I11" s="12"/>
      <c r="J11" s="14" t="s">
        <v>15</v>
      </c>
      <c r="K11" s="14"/>
      <c r="L11" s="14"/>
      <c r="M11" s="14"/>
      <c r="N11" s="39"/>
    </row>
    <row r="12" spans="1:18" s="5" customFormat="1" ht="48" customHeight="1" x14ac:dyDescent="0.3">
      <c r="A12" s="38">
        <f t="shared" si="0"/>
        <v>9</v>
      </c>
      <c r="B12" s="14"/>
      <c r="C12" s="11" t="s">
        <v>31</v>
      </c>
      <c r="D12" s="12">
        <v>7.8</v>
      </c>
      <c r="E12" s="12">
        <v>2017</v>
      </c>
      <c r="F12" s="12">
        <v>2091</v>
      </c>
      <c r="G12" s="12">
        <v>6729</v>
      </c>
      <c r="H12" s="13" t="s">
        <v>35</v>
      </c>
      <c r="I12" s="12"/>
      <c r="J12" s="14" t="s">
        <v>15</v>
      </c>
      <c r="K12" s="14"/>
      <c r="L12" s="14"/>
      <c r="M12" s="14"/>
      <c r="N12" s="39"/>
    </row>
    <row r="13" spans="1:18" s="5" customFormat="1" ht="31.8" customHeight="1" x14ac:dyDescent="0.3">
      <c r="A13" s="38">
        <f t="shared" si="0"/>
        <v>10</v>
      </c>
      <c r="B13" s="14"/>
      <c r="C13" s="11" t="s">
        <v>23</v>
      </c>
      <c r="D13" s="12"/>
      <c r="E13" s="12"/>
      <c r="F13" s="12"/>
      <c r="G13" s="12"/>
      <c r="H13" s="13"/>
      <c r="I13" s="12"/>
      <c r="J13" s="14"/>
      <c r="K13" s="14"/>
      <c r="L13" s="14"/>
      <c r="M13" s="14"/>
      <c r="N13" s="39"/>
    </row>
    <row r="14" spans="1:18" s="5" customFormat="1" ht="36.6" customHeight="1" x14ac:dyDescent="0.3">
      <c r="A14" s="38">
        <f t="shared" si="0"/>
        <v>11</v>
      </c>
      <c r="B14" s="14"/>
      <c r="C14" s="11" t="s">
        <v>18</v>
      </c>
      <c r="D14" s="12" t="s">
        <v>42</v>
      </c>
      <c r="E14" s="12">
        <v>2427</v>
      </c>
      <c r="F14" s="15">
        <f>1170*3.28</f>
        <v>3837.6</v>
      </c>
      <c r="G14" s="12">
        <v>6896</v>
      </c>
      <c r="H14" s="13" t="s">
        <v>35</v>
      </c>
      <c r="I14" s="12" t="s">
        <v>19</v>
      </c>
      <c r="J14" s="14" t="s">
        <v>15</v>
      </c>
      <c r="K14" s="14"/>
      <c r="L14" s="14"/>
      <c r="M14" s="14"/>
      <c r="N14" s="39"/>
    </row>
    <row r="15" spans="1:18" s="5" customFormat="1" ht="51.6" customHeight="1" x14ac:dyDescent="0.3">
      <c r="A15" s="38">
        <f t="shared" si="0"/>
        <v>12</v>
      </c>
      <c r="B15" s="14"/>
      <c r="C15" s="11" t="s">
        <v>41</v>
      </c>
      <c r="D15" s="12">
        <v>5.5</v>
      </c>
      <c r="E15" s="12">
        <v>3237</v>
      </c>
      <c r="F15" s="12">
        <v>3282</v>
      </c>
      <c r="G15" s="12">
        <v>6690</v>
      </c>
      <c r="H15" s="13" t="s">
        <v>43</v>
      </c>
      <c r="I15" s="12" t="s">
        <v>21</v>
      </c>
      <c r="J15" s="14" t="s">
        <v>15</v>
      </c>
      <c r="K15" s="14"/>
      <c r="L15" s="14"/>
      <c r="M15" s="14"/>
      <c r="N15" s="39"/>
    </row>
    <row r="16" spans="1:18" s="5" customFormat="1" ht="64.8" customHeight="1" x14ac:dyDescent="0.3">
      <c r="A16" s="40">
        <v>13</v>
      </c>
      <c r="B16" s="35"/>
      <c r="C16" s="11" t="s">
        <v>45</v>
      </c>
      <c r="D16" s="12">
        <v>12.25</v>
      </c>
      <c r="E16" s="12">
        <f>1200*3.28</f>
        <v>3935.9999999999995</v>
      </c>
      <c r="F16" s="12">
        <f>1250*3.28</f>
        <v>4100</v>
      </c>
      <c r="G16" s="12">
        <v>6913</v>
      </c>
      <c r="H16" s="13" t="s">
        <v>44</v>
      </c>
      <c r="I16" s="12" t="s">
        <v>20</v>
      </c>
      <c r="J16" s="14" t="s">
        <v>15</v>
      </c>
      <c r="K16" s="14"/>
      <c r="L16" s="14"/>
      <c r="M16" s="14"/>
      <c r="N16" s="39"/>
    </row>
    <row r="17" spans="1:18" ht="28.8" customHeight="1" thickBot="1" x14ac:dyDescent="0.35">
      <c r="A17" s="41">
        <v>14</v>
      </c>
      <c r="B17" s="42"/>
      <c r="C17" s="27" t="s">
        <v>22</v>
      </c>
      <c r="D17" s="28"/>
      <c r="E17" s="28"/>
      <c r="F17" s="28"/>
      <c r="G17" s="28"/>
      <c r="H17" s="46"/>
      <c r="I17" s="28"/>
      <c r="J17" s="43" t="s">
        <v>29</v>
      </c>
      <c r="K17" s="42"/>
      <c r="L17" s="42"/>
      <c r="M17" s="42"/>
      <c r="N17" s="44"/>
      <c r="O17" s="5"/>
      <c r="P17" s="5"/>
      <c r="Q17" s="5"/>
      <c r="R17" s="5"/>
    </row>
    <row r="19" spans="1:18" x14ac:dyDescent="0.3">
      <c r="D19" s="4">
        <f>SUM(D14:D17,D10:D12,D5:D8)</f>
        <v>73.099999999999994</v>
      </c>
      <c r="E19" s="4">
        <f t="shared" ref="E19:F19" si="1">SUM(E14:E17,E10:E12,E5:E8)</f>
        <v>28619</v>
      </c>
      <c r="F19" s="4">
        <f t="shared" si="1"/>
        <v>27824.799999999999</v>
      </c>
      <c r="G19" s="6">
        <f>MAX(G10:G16,G5:G8)</f>
        <v>7702</v>
      </c>
    </row>
    <row r="20" spans="1:18" x14ac:dyDescent="0.3">
      <c r="D20" s="6">
        <f>SUM(D10:D16,K9,D5:D8)</f>
        <v>83.850000000000009</v>
      </c>
      <c r="E20" s="6">
        <f>SUM(E10:E16,L9,E5:E8)</f>
        <v>32699</v>
      </c>
      <c r="F20" s="6">
        <f>SUM(F10:F16,M9,F5:F8)</f>
        <v>31904.799999999999</v>
      </c>
      <c r="G20" s="6">
        <f>MAX(G10:G16,N9,G5:G8)</f>
        <v>8638</v>
      </c>
      <c r="I20" s="6" t="s">
        <v>32</v>
      </c>
    </row>
  </sheetData>
  <mergeCells count="7">
    <mergeCell ref="K2:N2"/>
    <mergeCell ref="D9:G9"/>
    <mergeCell ref="D4:F4"/>
    <mergeCell ref="O4:R4"/>
    <mergeCell ref="K4:N4"/>
    <mergeCell ref="O7:R7"/>
    <mergeCell ref="O9:P9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340E6-D8C4-491F-BB89-BA670D25618D}">
  <dimension ref="A1:J21"/>
  <sheetViews>
    <sheetView workbookViewId="0">
      <selection activeCell="F2" sqref="F1:F1048576"/>
    </sheetView>
  </sheetViews>
  <sheetFormatPr defaultRowHeight="14.4" x14ac:dyDescent="0.3"/>
  <cols>
    <col min="2" max="2" width="27.109375" customWidth="1"/>
    <col min="3" max="3" width="11" customWidth="1"/>
    <col min="6" max="6" width="20.77734375" customWidth="1"/>
    <col min="7" max="8" width="15.88671875" style="6" customWidth="1"/>
    <col min="9" max="9" width="27.44140625" style="6" customWidth="1"/>
    <col min="10" max="10" width="17.33203125" style="6" customWidth="1"/>
  </cols>
  <sheetData>
    <row r="1" spans="1:10" ht="50.4" customHeight="1" thickBot="1" x14ac:dyDescent="0.45">
      <c r="A1" s="54" t="s">
        <v>108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54.6" customHeight="1" thickBot="1" x14ac:dyDescent="0.4">
      <c r="A2" s="7" t="s">
        <v>1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53</v>
      </c>
      <c r="G2" s="9" t="s">
        <v>69</v>
      </c>
      <c r="H2" s="9" t="s">
        <v>52</v>
      </c>
      <c r="I2" s="9" t="s">
        <v>50</v>
      </c>
      <c r="J2" s="10" t="s">
        <v>51</v>
      </c>
    </row>
    <row r="3" spans="1:10" ht="43.2" x14ac:dyDescent="0.3">
      <c r="A3" s="17">
        <v>1</v>
      </c>
      <c r="B3" s="18" t="s">
        <v>7</v>
      </c>
      <c r="C3" s="49" t="s">
        <v>27</v>
      </c>
      <c r="D3" s="49"/>
      <c r="E3" s="49"/>
      <c r="F3" s="20" t="s">
        <v>54</v>
      </c>
      <c r="G3" s="21" t="s">
        <v>27</v>
      </c>
      <c r="H3" s="21" t="s">
        <v>27</v>
      </c>
      <c r="I3" s="19" t="s">
        <v>70</v>
      </c>
      <c r="J3" s="22" t="s">
        <v>71</v>
      </c>
    </row>
    <row r="4" spans="1:10" ht="43.2" x14ac:dyDescent="0.3">
      <c r="A4" s="23">
        <f>A3+1</f>
        <v>2</v>
      </c>
      <c r="B4" s="11" t="s">
        <v>28</v>
      </c>
      <c r="C4" s="12">
        <v>4.75</v>
      </c>
      <c r="D4" s="12">
        <v>2489</v>
      </c>
      <c r="E4" s="12">
        <v>2035</v>
      </c>
      <c r="F4" s="14" t="s">
        <v>55</v>
      </c>
      <c r="G4" s="12" t="s">
        <v>72</v>
      </c>
      <c r="H4" s="12" t="s">
        <v>80</v>
      </c>
      <c r="I4" s="13" t="s">
        <v>86</v>
      </c>
      <c r="J4" s="24" t="s">
        <v>97</v>
      </c>
    </row>
    <row r="5" spans="1:10" ht="43.2" x14ac:dyDescent="0.3">
      <c r="A5" s="23">
        <f t="shared" ref="A5:A14" si="0">A4+1</f>
        <v>3</v>
      </c>
      <c r="B5" s="11" t="s">
        <v>109</v>
      </c>
      <c r="C5" s="12">
        <v>10.9</v>
      </c>
      <c r="D5" s="12">
        <v>3995</v>
      </c>
      <c r="E5" s="12">
        <v>3483</v>
      </c>
      <c r="F5" s="14" t="s">
        <v>56</v>
      </c>
      <c r="G5" s="12" t="s">
        <v>73</v>
      </c>
      <c r="H5" s="12" t="s">
        <v>81</v>
      </c>
      <c r="I5" s="13" t="s">
        <v>88</v>
      </c>
      <c r="J5" s="24" t="s">
        <v>98</v>
      </c>
    </row>
    <row r="6" spans="1:10" ht="57.6" x14ac:dyDescent="0.3">
      <c r="A6" s="23">
        <f t="shared" si="0"/>
        <v>4</v>
      </c>
      <c r="B6" s="11" t="s">
        <v>16</v>
      </c>
      <c r="C6" s="12">
        <v>9.1999999999999993</v>
      </c>
      <c r="D6" s="12">
        <f>1025*3.28</f>
        <v>3362</v>
      </c>
      <c r="E6" s="15">
        <f>440*3.28</f>
        <v>1443.1999999999998</v>
      </c>
      <c r="F6" s="16" t="s">
        <v>57</v>
      </c>
      <c r="G6" s="12" t="s">
        <v>74</v>
      </c>
      <c r="H6" s="12" t="s">
        <v>82</v>
      </c>
      <c r="I6" s="13" t="s">
        <v>89</v>
      </c>
      <c r="J6" s="24" t="s">
        <v>98</v>
      </c>
    </row>
    <row r="7" spans="1:10" ht="72" x14ac:dyDescent="0.3">
      <c r="A7" s="23">
        <f t="shared" si="0"/>
        <v>5</v>
      </c>
      <c r="B7" s="11" t="s">
        <v>24</v>
      </c>
      <c r="C7" s="12">
        <v>3.9</v>
      </c>
      <c r="D7" s="12">
        <v>2089</v>
      </c>
      <c r="E7" s="12">
        <v>1871</v>
      </c>
      <c r="F7" s="11" t="s">
        <v>58</v>
      </c>
      <c r="G7" s="12" t="s">
        <v>90</v>
      </c>
      <c r="H7" s="12" t="s">
        <v>83</v>
      </c>
      <c r="I7" s="13" t="s">
        <v>91</v>
      </c>
      <c r="J7" s="24" t="s">
        <v>96</v>
      </c>
    </row>
    <row r="8" spans="1:10" ht="68.400000000000006" customHeight="1" x14ac:dyDescent="0.3">
      <c r="A8" s="23">
        <f>A7+1</f>
        <v>6</v>
      </c>
      <c r="B8" s="11" t="s">
        <v>26</v>
      </c>
      <c r="C8" s="12">
        <v>10.75</v>
      </c>
      <c r="D8" s="12">
        <v>4080</v>
      </c>
      <c r="E8" s="12">
        <v>4080</v>
      </c>
      <c r="F8" s="13" t="s">
        <v>59</v>
      </c>
      <c r="G8" s="12" t="s">
        <v>92</v>
      </c>
      <c r="H8" s="12" t="s">
        <v>93</v>
      </c>
      <c r="I8" s="13" t="s">
        <v>94</v>
      </c>
      <c r="J8" s="24" t="s">
        <v>95</v>
      </c>
    </row>
    <row r="9" spans="1:10" ht="63.6" customHeight="1" x14ac:dyDescent="0.3">
      <c r="A9" s="23">
        <f t="shared" si="0"/>
        <v>7</v>
      </c>
      <c r="B9" s="11" t="s">
        <v>60</v>
      </c>
      <c r="C9" s="12">
        <v>10.5</v>
      </c>
      <c r="D9" s="12">
        <v>3116</v>
      </c>
      <c r="E9" s="12">
        <v>3116</v>
      </c>
      <c r="F9" s="14" t="s">
        <v>61</v>
      </c>
      <c r="G9" s="12" t="s">
        <v>75</v>
      </c>
      <c r="H9" s="12" t="s">
        <v>81</v>
      </c>
      <c r="I9" s="13" t="s">
        <v>99</v>
      </c>
      <c r="J9" s="24" t="s">
        <v>98</v>
      </c>
    </row>
    <row r="10" spans="1:10" ht="43.2" x14ac:dyDescent="0.3">
      <c r="A10" s="23">
        <f t="shared" si="0"/>
        <v>8</v>
      </c>
      <c r="B10" s="11" t="s">
        <v>17</v>
      </c>
      <c r="C10" s="12">
        <v>8.3000000000000007</v>
      </c>
      <c r="D10" s="12">
        <v>1951</v>
      </c>
      <c r="E10" s="12">
        <v>2566</v>
      </c>
      <c r="F10" s="14" t="s">
        <v>62</v>
      </c>
      <c r="G10" s="12" t="s">
        <v>76</v>
      </c>
      <c r="H10" s="12" t="s">
        <v>82</v>
      </c>
      <c r="I10" s="13" t="s">
        <v>100</v>
      </c>
      <c r="J10" s="24" t="s">
        <v>87</v>
      </c>
    </row>
    <row r="11" spans="1:10" ht="43.2" x14ac:dyDescent="0.3">
      <c r="A11" s="23">
        <f t="shared" si="0"/>
        <v>9</v>
      </c>
      <c r="B11" s="11" t="s">
        <v>31</v>
      </c>
      <c r="C11" s="12">
        <v>7.8</v>
      </c>
      <c r="D11" s="12">
        <v>2017</v>
      </c>
      <c r="E11" s="12">
        <v>2091</v>
      </c>
      <c r="F11" s="14" t="s">
        <v>63</v>
      </c>
      <c r="G11" s="12" t="s">
        <v>77</v>
      </c>
      <c r="H11" s="12" t="s">
        <v>84</v>
      </c>
      <c r="I11" s="13" t="s">
        <v>101</v>
      </c>
      <c r="J11" s="24" t="s">
        <v>96</v>
      </c>
    </row>
    <row r="12" spans="1:10" x14ac:dyDescent="0.3">
      <c r="A12" s="23">
        <f t="shared" si="0"/>
        <v>10</v>
      </c>
      <c r="B12" s="11" t="s">
        <v>23</v>
      </c>
      <c r="C12" s="12"/>
      <c r="D12" s="12"/>
      <c r="E12" s="12"/>
      <c r="F12" s="14" t="s">
        <v>64</v>
      </c>
      <c r="G12" s="12" t="s">
        <v>27</v>
      </c>
      <c r="H12" s="12" t="s">
        <v>27</v>
      </c>
      <c r="I12" s="13" t="s">
        <v>102</v>
      </c>
      <c r="J12" s="24" t="s">
        <v>96</v>
      </c>
    </row>
    <row r="13" spans="1:10" ht="43.2" x14ac:dyDescent="0.3">
      <c r="A13" s="23">
        <f t="shared" si="0"/>
        <v>11</v>
      </c>
      <c r="B13" s="11" t="s">
        <v>18</v>
      </c>
      <c r="C13" s="12" t="s">
        <v>42</v>
      </c>
      <c r="D13" s="12">
        <v>2427</v>
      </c>
      <c r="E13" s="15">
        <f>1170*3.28</f>
        <v>3837.6</v>
      </c>
      <c r="F13" s="16" t="s">
        <v>65</v>
      </c>
      <c r="G13" s="12" t="s">
        <v>75</v>
      </c>
      <c r="H13" s="12" t="s">
        <v>81</v>
      </c>
      <c r="I13" s="13" t="s">
        <v>103</v>
      </c>
      <c r="J13" s="24" t="s">
        <v>87</v>
      </c>
    </row>
    <row r="14" spans="1:10" ht="57.6" x14ac:dyDescent="0.3">
      <c r="A14" s="23">
        <f t="shared" si="0"/>
        <v>12</v>
      </c>
      <c r="B14" s="11" t="s">
        <v>41</v>
      </c>
      <c r="C14" s="12">
        <v>5.5</v>
      </c>
      <c r="D14" s="12">
        <v>3237</v>
      </c>
      <c r="E14" s="12">
        <v>3282</v>
      </c>
      <c r="F14" s="16" t="s">
        <v>66</v>
      </c>
      <c r="G14" s="12" t="s">
        <v>78</v>
      </c>
      <c r="H14" s="12" t="s">
        <v>80</v>
      </c>
      <c r="I14" s="13" t="s">
        <v>104</v>
      </c>
      <c r="J14" s="24" t="s">
        <v>87</v>
      </c>
    </row>
    <row r="15" spans="1:10" ht="57.6" x14ac:dyDescent="0.3">
      <c r="A15" s="25">
        <v>13</v>
      </c>
      <c r="B15" s="11" t="s">
        <v>67</v>
      </c>
      <c r="C15" s="12">
        <v>12.25</v>
      </c>
      <c r="D15" s="12">
        <f>1200*3.28</f>
        <v>3935.9999999999995</v>
      </c>
      <c r="E15" s="12">
        <f>1250*3.28</f>
        <v>4100</v>
      </c>
      <c r="F15" s="16" t="s">
        <v>68</v>
      </c>
      <c r="G15" s="12" t="s">
        <v>79</v>
      </c>
      <c r="H15" s="12" t="s">
        <v>85</v>
      </c>
      <c r="I15" s="13" t="s">
        <v>105</v>
      </c>
      <c r="J15" s="24" t="s">
        <v>98</v>
      </c>
    </row>
    <row r="16" spans="1:10" ht="24.6" customHeight="1" thickBot="1" x14ac:dyDescent="0.35">
      <c r="A16" s="26">
        <v>14</v>
      </c>
      <c r="B16" s="27" t="s">
        <v>22</v>
      </c>
      <c r="C16" s="28"/>
      <c r="D16" s="28"/>
      <c r="E16" s="28"/>
      <c r="F16" s="29"/>
      <c r="G16" s="30"/>
      <c r="H16" s="30"/>
      <c r="I16" s="31"/>
      <c r="J16" s="32"/>
    </row>
    <row r="17" spans="1:5" x14ac:dyDescent="0.3">
      <c r="C17">
        <f>SUM(C4:C15)</f>
        <v>83.85</v>
      </c>
      <c r="D17">
        <f t="shared" ref="D17:E17" si="1">SUM(D4:D15)</f>
        <v>32699</v>
      </c>
      <c r="E17">
        <f t="shared" si="1"/>
        <v>31904.799999999999</v>
      </c>
    </row>
    <row r="18" spans="1:5" x14ac:dyDescent="0.3">
      <c r="A18" t="s">
        <v>49</v>
      </c>
    </row>
    <row r="19" spans="1:5" x14ac:dyDescent="0.3">
      <c r="A19" t="s">
        <v>48</v>
      </c>
    </row>
    <row r="20" spans="1:5" x14ac:dyDescent="0.3">
      <c r="A20" t="s">
        <v>47</v>
      </c>
    </row>
    <row r="21" spans="1:5" x14ac:dyDescent="0.3">
      <c r="A21" t="s">
        <v>46</v>
      </c>
    </row>
  </sheetData>
  <mergeCells count="2">
    <mergeCell ref="C3:E3"/>
    <mergeCell ref="A1:J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Distance-Gain-Difficulty</vt:lpstr>
      <vt:lpstr>Time to Medical Care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Talbert</dc:creator>
  <cp:lastModifiedBy>Cheryl Talbert</cp:lastModifiedBy>
  <dcterms:created xsi:type="dcterms:W3CDTF">2025-03-21T21:10:24Z</dcterms:created>
  <dcterms:modified xsi:type="dcterms:W3CDTF">2025-12-29T20:49:11Z</dcterms:modified>
</cp:coreProperties>
</file>